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5830" windowHeight="12675"/>
  </bookViews>
  <sheets>
    <sheet name="BR" sheetId="12" r:id="rId1"/>
  </sheets>
  <definedNames>
    <definedName name="_xlnm.Print_Titles" localSheetId="0">BR!$3:$3</definedName>
  </definedNames>
  <calcPr calcId="145621"/>
</workbook>
</file>

<file path=xl/calcChain.xml><?xml version="1.0" encoding="utf-8"?>
<calcChain xmlns="http://schemas.openxmlformats.org/spreadsheetml/2006/main">
  <c r="F53" i="12" l="1"/>
  <c r="D41" i="12" l="1"/>
  <c r="F58" i="12" l="1"/>
  <c r="F57" i="12"/>
  <c r="B52" i="12"/>
  <c r="F5" i="12" l="1"/>
  <c r="F7" i="12"/>
  <c r="F26" i="12" l="1"/>
  <c r="F25" i="12"/>
  <c r="F17" i="12"/>
  <c r="F23" i="12"/>
  <c r="F22" i="12"/>
  <c r="F31" i="12" l="1"/>
  <c r="F30" i="12"/>
  <c r="F29" i="12"/>
  <c r="C51" i="12"/>
  <c r="F43" i="12"/>
  <c r="F49" i="12"/>
  <c r="F48" i="12"/>
  <c r="F47" i="12"/>
  <c r="F46" i="12"/>
  <c r="F45" i="12"/>
  <c r="F44" i="12"/>
  <c r="F42" i="12"/>
  <c r="F41" i="12"/>
  <c r="F40" i="12"/>
  <c r="F39" i="12"/>
  <c r="F38" i="12"/>
  <c r="F37" i="12"/>
  <c r="F36" i="12"/>
  <c r="F35" i="12"/>
  <c r="F34" i="12"/>
  <c r="F33" i="12"/>
  <c r="C32" i="12"/>
  <c r="E32" i="12"/>
  <c r="F28" i="12"/>
  <c r="E21" i="12"/>
  <c r="C21" i="12"/>
  <c r="F20" i="12"/>
  <c r="F19" i="12"/>
  <c r="F13" i="12"/>
  <c r="F9" i="12"/>
  <c r="D52" i="12"/>
  <c r="F52" i="12" s="1"/>
  <c r="F21" i="12" l="1"/>
  <c r="C11" i="12"/>
  <c r="C55" i="12" s="1"/>
  <c r="C59" i="12" s="1"/>
  <c r="E51" i="12"/>
  <c r="F32" i="12"/>
  <c r="F51" i="12" l="1"/>
  <c r="E24" i="12"/>
  <c r="F24" i="12" s="1"/>
  <c r="E15" i="12" l="1"/>
  <c r="F15" i="12" l="1"/>
  <c r="E11" i="12"/>
  <c r="E55" i="12" l="1"/>
  <c r="E59" i="12" s="1"/>
  <c r="F11" i="12"/>
  <c r="F55" i="12" s="1"/>
  <c r="F59" i="12" s="1"/>
  <c r="D59" i="12" l="1"/>
</calcChain>
</file>

<file path=xl/sharedStrings.xml><?xml version="1.0" encoding="utf-8"?>
<sst xmlns="http://schemas.openxmlformats.org/spreadsheetml/2006/main" count="56" uniqueCount="55">
  <si>
    <t>OKLAHOMA STATE DEPARTMENT OF EDUCATION</t>
  </si>
  <si>
    <t>ACTIVITY</t>
  </si>
  <si>
    <t>Financial Support of Public Schools</t>
  </si>
  <si>
    <t>Instructional Materials</t>
  </si>
  <si>
    <t>Activities Budget - Total</t>
  </si>
  <si>
    <t>AG in the Classroom</t>
  </si>
  <si>
    <t>Alternative  Education</t>
  </si>
  <si>
    <t>Oklahoma Technical Assistance Center</t>
  </si>
  <si>
    <t>State wide school programs</t>
  </si>
  <si>
    <t>Early Childhood Initiative</t>
  </si>
  <si>
    <t>Early Intervention Sooner Start</t>
  </si>
  <si>
    <t>Education Leadership Oklahoma</t>
  </si>
  <si>
    <t>National Board Teacher Bonus</t>
  </si>
  <si>
    <t>Speech Pathologists and Audiologists</t>
  </si>
  <si>
    <t>Flexible Benefit Allowance</t>
  </si>
  <si>
    <t>Certified Personnel</t>
  </si>
  <si>
    <t>Support Personnel</t>
  </si>
  <si>
    <t>Oklahoma Arts Institute</t>
  </si>
  <si>
    <t>Oklahoma Parents as Teachers</t>
  </si>
  <si>
    <t>Personal Financial Literacy</t>
  </si>
  <si>
    <t>Reform Implementation Total</t>
  </si>
  <si>
    <t>ACE Remediation</t>
  </si>
  <si>
    <t>AP Teacher training and Test Fee Assistance, AVID &amp; NMSI</t>
  </si>
  <si>
    <t>Charter Schools Incentive Fund</t>
  </si>
  <si>
    <t>Think Through Math</t>
  </si>
  <si>
    <t>Reading Sufficiency</t>
  </si>
  <si>
    <t>Staff Development for schools</t>
  </si>
  <si>
    <t>Oklahoma Student Information System</t>
  </si>
  <si>
    <t>Testing</t>
  </si>
  <si>
    <t>Teach for America</t>
  </si>
  <si>
    <t>Rural Infant Stimulation Environment Program (RISE)</t>
  </si>
  <si>
    <t>School Lunch Matching &amp; MOE</t>
  </si>
  <si>
    <t>Teachers Retirement System</t>
  </si>
  <si>
    <t xml:space="preserve">Administrative and Support Functions </t>
  </si>
  <si>
    <t>Agency operations</t>
  </si>
  <si>
    <t>Assessments/ Testing contracts</t>
  </si>
  <si>
    <t xml:space="preserve">Lottery Trust Fund - Transfer to TRS Revolving Fund </t>
  </si>
  <si>
    <t>Lottery Trust Fund- Transfer to School Consolidation Assistance Fund</t>
  </si>
  <si>
    <t>TOTAL STATE DEPARTMENT OF EDUCATION APPROPRIATION</t>
  </si>
  <si>
    <t>STEM Ready Schools</t>
  </si>
  <si>
    <t>School Competitive Grants Pool</t>
  </si>
  <si>
    <t>Standards Development &amp; Implementation</t>
  </si>
  <si>
    <t xml:space="preserve">FY 16 Budget Request by program detail </t>
  </si>
  <si>
    <t xml:space="preserve">FY 16 Budget Request Total </t>
  </si>
  <si>
    <t>DRAFT</t>
  </si>
  <si>
    <t>NCLB Transition</t>
  </si>
  <si>
    <t>line item details</t>
  </si>
  <si>
    <t>Program total</t>
  </si>
  <si>
    <t>FY 15 Final Appropriation (after .12% reduction in GR)</t>
  </si>
  <si>
    <t>Change</t>
  </si>
  <si>
    <t>FY 16 BUDGET REQUEST</t>
  </si>
  <si>
    <r>
      <t xml:space="preserve">TLE </t>
    </r>
    <r>
      <rPr>
        <i/>
        <sz val="11"/>
        <rFont val="Calibri"/>
        <family val="2"/>
        <scheme val="minor"/>
      </rPr>
      <t>Quantitative Components</t>
    </r>
  </si>
  <si>
    <t>TOTAL OSDE BUDGET</t>
  </si>
  <si>
    <t xml:space="preserve">Reading Readiness </t>
  </si>
  <si>
    <t xml:space="preserve">Certified Personnel Pay Increase (Does not apply to district superintendents)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</si>
</sst>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#,##0.000000000_);\(#,##0.0000000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8">
    <xf numFmtId="0" fontId="0" fillId="0" borderId="0" xfId="0"/>
    <xf numFmtId="165" fontId="6" fillId="0" borderId="1" xfId="1" applyNumberFormat="1" applyFont="1" applyBorder="1"/>
    <xf numFmtId="0" fontId="0" fillId="0" borderId="0" xfId="0" applyFont="1"/>
    <xf numFmtId="43" fontId="0" fillId="0" borderId="0" xfId="1" applyFont="1"/>
    <xf numFmtId="165" fontId="8" fillId="0" borderId="1" xfId="1" applyNumberFormat="1" applyFont="1" applyBorder="1"/>
    <xf numFmtId="0" fontId="3" fillId="0" borderId="1" xfId="0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6" fontId="10" fillId="3" borderId="1" xfId="2" applyNumberFormat="1" applyFont="1" applyFill="1" applyBorder="1"/>
    <xf numFmtId="166" fontId="8" fillId="0" borderId="1" xfId="2" applyNumberFormat="1" applyFont="1" applyFill="1" applyBorder="1"/>
    <xf numFmtId="0" fontId="3" fillId="0" borderId="0" xfId="0" applyFont="1" applyFill="1"/>
    <xf numFmtId="43" fontId="3" fillId="0" borderId="0" xfId="1" applyFont="1" applyFill="1"/>
    <xf numFmtId="0" fontId="11" fillId="0" borderId="1" xfId="0" applyFont="1" applyBorder="1" applyAlignment="1">
      <alignment horizontal="right"/>
    </xf>
    <xf numFmtId="165" fontId="12" fillId="0" borderId="1" xfId="1" applyNumberFormat="1" applyFont="1" applyFill="1" applyBorder="1"/>
    <xf numFmtId="0" fontId="3" fillId="0" borderId="1" xfId="0" applyFont="1" applyBorder="1"/>
    <xf numFmtId="0" fontId="3" fillId="0" borderId="0" xfId="0" applyFont="1"/>
    <xf numFmtId="43" fontId="3" fillId="0" borderId="0" xfId="1" applyFont="1"/>
    <xf numFmtId="166" fontId="8" fillId="0" borderId="1" xfId="1" applyNumberFormat="1" applyFont="1" applyFill="1" applyBorder="1"/>
    <xf numFmtId="0" fontId="3" fillId="0" borderId="1" xfId="0" applyFont="1" applyFill="1" applyBorder="1"/>
    <xf numFmtId="165" fontId="8" fillId="0" borderId="1" xfId="1" applyNumberFormat="1" applyFont="1" applyFill="1" applyBorder="1"/>
    <xf numFmtId="0" fontId="0" fillId="0" borderId="1" xfId="0" applyFont="1" applyBorder="1"/>
    <xf numFmtId="165" fontId="2" fillId="3" borderId="1" xfId="1" applyNumberFormat="1" applyFont="1" applyFill="1" applyBorder="1"/>
    <xf numFmtId="165" fontId="12" fillId="0" borderId="1" xfId="1" applyNumberFormat="1" applyFont="1" applyBorder="1"/>
    <xf numFmtId="0" fontId="11" fillId="0" borderId="1" xfId="0" applyFont="1" applyBorder="1" applyAlignment="1">
      <alignment horizontal="right" indent="1"/>
    </xf>
    <xf numFmtId="0" fontId="0" fillId="0" borderId="1" xfId="0" applyFont="1" applyFill="1" applyBorder="1"/>
    <xf numFmtId="3" fontId="12" fillId="0" borderId="1" xfId="0" applyNumberFormat="1" applyFont="1" applyFill="1" applyBorder="1"/>
    <xf numFmtId="0" fontId="11" fillId="0" borderId="1" xfId="0" applyFont="1" applyFill="1" applyBorder="1" applyAlignment="1">
      <alignment horizontal="right" indent="1"/>
    </xf>
    <xf numFmtId="165" fontId="7" fillId="3" borderId="1" xfId="1" applyNumberFormat="1" applyFont="1" applyFill="1" applyBorder="1"/>
    <xf numFmtId="0" fontId="7" fillId="0" borderId="1" xfId="0" applyFont="1" applyBorder="1"/>
    <xf numFmtId="0" fontId="11" fillId="0" borderId="2" xfId="0" applyFont="1" applyBorder="1" applyAlignment="1">
      <alignment horizontal="right" indent="1"/>
    </xf>
    <xf numFmtId="165" fontId="8" fillId="0" borderId="2" xfId="1" applyNumberFormat="1" applyFont="1" applyFill="1" applyBorder="1"/>
    <xf numFmtId="0" fontId="3" fillId="0" borderId="3" xfId="0" applyFont="1" applyBorder="1"/>
    <xf numFmtId="165" fontId="8" fillId="0" borderId="4" xfId="1" applyNumberFormat="1" applyFont="1" applyFill="1" applyBorder="1"/>
    <xf numFmtId="0" fontId="11" fillId="0" borderId="4" xfId="0" applyFont="1" applyBorder="1" applyAlignment="1">
      <alignment horizontal="right" indent="1"/>
    </xf>
    <xf numFmtId="165" fontId="8" fillId="0" borderId="5" xfId="1" applyNumberFormat="1" applyFont="1" applyFill="1" applyBorder="1"/>
    <xf numFmtId="0" fontId="0" fillId="0" borderId="1" xfId="0" applyBorder="1"/>
    <xf numFmtId="0" fontId="0" fillId="0" borderId="4" xfId="0" applyFont="1" applyBorder="1"/>
    <xf numFmtId="165" fontId="2" fillId="3" borderId="4" xfId="1" applyNumberFormat="1" applyFont="1" applyFill="1" applyBorder="1"/>
    <xf numFmtId="165" fontId="8" fillId="0" borderId="0" xfId="1" applyNumberFormat="1" applyFont="1" applyFill="1"/>
    <xf numFmtId="165" fontId="0" fillId="0" borderId="0" xfId="0" applyNumberFormat="1"/>
    <xf numFmtId="166" fontId="10" fillId="3" borderId="2" xfId="2" applyNumberFormat="1" applyFont="1" applyFill="1" applyBorder="1"/>
    <xf numFmtId="165" fontId="2" fillId="3" borderId="2" xfId="1" applyNumberFormat="1" applyFont="1" applyFill="1" applyBorder="1"/>
    <xf numFmtId="165" fontId="10" fillId="3" borderId="1" xfId="1" applyNumberFormat="1" applyFont="1" applyFill="1" applyBorder="1"/>
    <xf numFmtId="0" fontId="9" fillId="5" borderId="1" xfId="0" applyFont="1" applyFill="1" applyBorder="1"/>
    <xf numFmtId="44" fontId="8" fillId="5" borderId="1" xfId="2" applyFont="1" applyFill="1" applyBorder="1"/>
    <xf numFmtId="166" fontId="3" fillId="5" borderId="1" xfId="2" applyNumberFormat="1" applyFont="1" applyFill="1" applyBorder="1"/>
    <xf numFmtId="166" fontId="8" fillId="5" borderId="1" xfId="2" applyNumberFormat="1" applyFont="1" applyFill="1" applyBorder="1"/>
    <xf numFmtId="165" fontId="12" fillId="0" borderId="7" xfId="1" applyNumberFormat="1" applyFont="1" applyBorder="1"/>
    <xf numFmtId="3" fontId="14" fillId="0" borderId="7" xfId="0" applyNumberFormat="1" applyFont="1" applyFill="1" applyBorder="1"/>
    <xf numFmtId="168" fontId="3" fillId="0" borderId="0" xfId="1" applyNumberFormat="1" applyFont="1" applyFill="1"/>
    <xf numFmtId="165" fontId="3" fillId="3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165" fontId="7" fillId="0" borderId="0" xfId="0" applyNumberFormat="1" applyFont="1"/>
    <xf numFmtId="167" fontId="7" fillId="0" borderId="0" xfId="0" applyNumberFormat="1" applyFont="1"/>
    <xf numFmtId="165" fontId="10" fillId="3" borderId="4" xfId="1" applyNumberFormat="1" applyFont="1" applyFill="1" applyBorder="1"/>
    <xf numFmtId="165" fontId="10" fillId="3" borderId="1" xfId="1" applyNumberFormat="1" applyFont="1" applyFill="1" applyBorder="1" applyAlignment="1">
      <alignment horizontal="center" vertical="center" wrapText="1"/>
    </xf>
    <xf numFmtId="165" fontId="10" fillId="3" borderId="2" xfId="1" applyNumberFormat="1" applyFont="1" applyFill="1" applyBorder="1"/>
    <xf numFmtId="0" fontId="10" fillId="0" borderId="0" xfId="0" applyFont="1"/>
    <xf numFmtId="165" fontId="10" fillId="0" borderId="0" xfId="0" applyNumberFormat="1" applyFont="1"/>
    <xf numFmtId="0" fontId="2" fillId="0" borderId="0" xfId="0" applyFont="1"/>
    <xf numFmtId="165" fontId="2" fillId="0" borderId="0" xfId="0" applyNumberFormat="1" applyFont="1"/>
    <xf numFmtId="165" fontId="0" fillId="6" borderId="1" xfId="1" applyNumberFormat="1" applyFont="1" applyFill="1" applyBorder="1"/>
    <xf numFmtId="165" fontId="4" fillId="6" borderId="1" xfId="1" applyNumberFormat="1" applyFont="1" applyFill="1" applyBorder="1" applyAlignment="1">
      <alignment horizontal="center" vertical="center" wrapText="1"/>
    </xf>
    <xf numFmtId="166" fontId="10" fillId="6" borderId="1" xfId="2" applyNumberFormat="1" applyFont="1" applyFill="1" applyBorder="1"/>
    <xf numFmtId="166" fontId="4" fillId="6" borderId="1" xfId="2" applyNumberFormat="1" applyFont="1" applyFill="1" applyBorder="1"/>
    <xf numFmtId="166" fontId="4" fillId="6" borderId="1" xfId="1" applyNumberFormat="1" applyFont="1" applyFill="1" applyBorder="1"/>
    <xf numFmtId="165" fontId="3" fillId="6" borderId="1" xfId="1" applyNumberFormat="1" applyFont="1" applyFill="1" applyBorder="1"/>
    <xf numFmtId="165" fontId="4" fillId="6" borderId="1" xfId="1" applyNumberFormat="1" applyFont="1" applyFill="1" applyBorder="1"/>
    <xf numFmtId="165" fontId="13" fillId="6" borderId="2" xfId="1" applyNumberFormat="1" applyFont="1" applyFill="1" applyBorder="1"/>
    <xf numFmtId="165" fontId="2" fillId="6" borderId="4" xfId="1" applyNumberFormat="1" applyFont="1" applyFill="1" applyBorder="1"/>
    <xf numFmtId="164" fontId="5" fillId="2" borderId="7" xfId="1" applyNumberFormat="1" applyFont="1" applyFill="1" applyBorder="1"/>
    <xf numFmtId="165" fontId="7" fillId="2" borderId="1" xfId="1" applyNumberFormat="1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/>
    <xf numFmtId="166" fontId="3" fillId="2" borderId="1" xfId="1" applyNumberFormat="1" applyFont="1" applyFill="1" applyBorder="1"/>
    <xf numFmtId="165" fontId="3" fillId="2" borderId="1" xfId="1" applyNumberFormat="1" applyFont="1" applyFill="1" applyBorder="1"/>
    <xf numFmtId="165" fontId="7" fillId="2" borderId="2" xfId="1" applyNumberFormat="1" applyFont="1" applyFill="1" applyBorder="1"/>
    <xf numFmtId="165" fontId="3" fillId="2" borderId="6" xfId="1" applyNumberFormat="1" applyFont="1" applyFill="1" applyBorder="1"/>
    <xf numFmtId="165" fontId="7" fillId="2" borderId="4" xfId="1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43" fontId="9" fillId="5" borderId="1" xfId="1" applyFont="1" applyFill="1" applyBorder="1"/>
    <xf numFmtId="166" fontId="9" fillId="2" borderId="1" xfId="2" applyNumberFormat="1" applyFont="1" applyFill="1" applyBorder="1"/>
    <xf numFmtId="165" fontId="19" fillId="2" borderId="1" xfId="1" applyNumberFormat="1" applyFont="1" applyFill="1" applyBorder="1"/>
    <xf numFmtId="165" fontId="19" fillId="3" borderId="1" xfId="1" applyNumberFormat="1" applyFont="1" applyFill="1" applyBorder="1"/>
    <xf numFmtId="165" fontId="17" fillId="3" borderId="1" xfId="1" applyNumberFormat="1" applyFont="1" applyFill="1" applyBorder="1"/>
    <xf numFmtId="165" fontId="17" fillId="6" borderId="1" xfId="1" applyNumberFormat="1" applyFont="1" applyFill="1" applyBorder="1"/>
    <xf numFmtId="165" fontId="17" fillId="3" borderId="7" xfId="1" applyNumberFormat="1" applyFont="1" applyFill="1" applyBorder="1"/>
    <xf numFmtId="165" fontId="20" fillId="6" borderId="1" xfId="1" applyNumberFormat="1" applyFont="1" applyFill="1" applyBorder="1"/>
    <xf numFmtId="3" fontId="17" fillId="2" borderId="1" xfId="0" applyNumberFormat="1" applyFont="1" applyFill="1" applyBorder="1"/>
    <xf numFmtId="3" fontId="19" fillId="3" borderId="1" xfId="0" applyNumberFormat="1" applyFont="1" applyFill="1" applyBorder="1"/>
    <xf numFmtId="3" fontId="17" fillId="3" borderId="1" xfId="0" applyNumberFormat="1" applyFont="1" applyFill="1" applyBorder="1"/>
    <xf numFmtId="165" fontId="17" fillId="2" borderId="1" xfId="1" applyNumberFormat="1" applyFont="1" applyFill="1" applyBorder="1"/>
    <xf numFmtId="3" fontId="17" fillId="3" borderId="7" xfId="0" applyNumberFormat="1" applyFont="1" applyFill="1" applyBorder="1"/>
    <xf numFmtId="3" fontId="19" fillId="2" borderId="1" xfId="0" applyNumberFormat="1" applyFont="1" applyFill="1" applyBorder="1"/>
    <xf numFmtId="165" fontId="21" fillId="6" borderId="1" xfId="1" applyNumberFormat="1" applyFont="1" applyFill="1" applyBorder="1"/>
    <xf numFmtId="3" fontId="17" fillId="6" borderId="1" xfId="0" applyNumberFormat="1" applyFont="1" applyFill="1" applyBorder="1"/>
    <xf numFmtId="165" fontId="22" fillId="6" borderId="1" xfId="1" applyNumberFormat="1" applyFont="1" applyFill="1" applyBorder="1"/>
    <xf numFmtId="3" fontId="21" fillId="6" borderId="1" xfId="0" applyNumberFormat="1" applyFont="1" applyFill="1" applyBorder="1"/>
    <xf numFmtId="165" fontId="23" fillId="6" borderId="1" xfId="1" applyNumberFormat="1" applyFont="1" applyFill="1" applyBorder="1"/>
    <xf numFmtId="0" fontId="15" fillId="0" borderId="1" xfId="0" applyFont="1" applyBorder="1"/>
    <xf numFmtId="0" fontId="9" fillId="0" borderId="1" xfId="0" applyFont="1" applyFill="1" applyBorder="1"/>
    <xf numFmtId="0" fontId="11" fillId="0" borderId="5" xfId="0" applyFont="1" applyBorder="1" applyAlignment="1">
      <alignment horizontal="right" indent="1"/>
    </xf>
    <xf numFmtId="165" fontId="19" fillId="2" borderId="5" xfId="1" applyNumberFormat="1" applyFont="1" applyFill="1" applyBorder="1"/>
    <xf numFmtId="3" fontId="19" fillId="3" borderId="5" xfId="0" applyNumberFormat="1" applyFont="1" applyFill="1" applyBorder="1"/>
    <xf numFmtId="3" fontId="17" fillId="3" borderId="11" xfId="0" applyNumberFormat="1" applyFont="1" applyFill="1" applyBorder="1"/>
    <xf numFmtId="165" fontId="22" fillId="6" borderId="5" xfId="1" applyNumberFormat="1" applyFont="1" applyFill="1" applyBorder="1"/>
    <xf numFmtId="3" fontId="14" fillId="0" borderId="11" xfId="0" applyNumberFormat="1" applyFont="1" applyFill="1" applyBorder="1"/>
    <xf numFmtId="165" fontId="19" fillId="2" borderId="4" xfId="1" applyNumberFormat="1" applyFont="1" applyFill="1" applyBorder="1"/>
    <xf numFmtId="165" fontId="19" fillId="3" borderId="4" xfId="1" applyNumberFormat="1" applyFont="1" applyFill="1" applyBorder="1"/>
    <xf numFmtId="3" fontId="17" fillId="3" borderId="9" xfId="0" applyNumberFormat="1" applyFont="1" applyFill="1" applyBorder="1"/>
    <xf numFmtId="165" fontId="22" fillId="6" borderId="4" xfId="1" applyNumberFormat="1" applyFont="1" applyFill="1" applyBorder="1"/>
    <xf numFmtId="3" fontId="14" fillId="0" borderId="9" xfId="0" applyNumberFormat="1" applyFont="1" applyFill="1" applyBorder="1"/>
    <xf numFmtId="3" fontId="14" fillId="0" borderId="1" xfId="0" applyNumberFormat="1" applyFont="1" applyFill="1" applyBorder="1"/>
    <xf numFmtId="0" fontId="9" fillId="0" borderId="3" xfId="0" applyFont="1" applyBorder="1"/>
    <xf numFmtId="165" fontId="9" fillId="3" borderId="1" xfId="1" applyNumberFormat="1" applyFont="1" applyFill="1" applyBorder="1"/>
    <xf numFmtId="165" fontId="9" fillId="2" borderId="1" xfId="1" applyNumberFormat="1" applyFont="1" applyFill="1" applyBorder="1"/>
    <xf numFmtId="166" fontId="18" fillId="3" borderId="1" xfId="2" applyNumberFormat="1" applyFont="1" applyFill="1" applyBorder="1"/>
    <xf numFmtId="166" fontId="9" fillId="6" borderId="5" xfId="2" applyNumberFormat="1" applyFont="1" applyFill="1" applyBorder="1"/>
    <xf numFmtId="165" fontId="24" fillId="0" borderId="4" xfId="1" applyNumberFormat="1" applyFont="1" applyFill="1" applyBorder="1"/>
    <xf numFmtId="43" fontId="9" fillId="0" borderId="0" xfId="1" applyFont="1"/>
    <xf numFmtId="0" fontId="9" fillId="0" borderId="0" xfId="0" applyFont="1"/>
    <xf numFmtId="3" fontId="19" fillId="3" borderId="7" xfId="0" applyNumberFormat="1" applyFont="1" applyFill="1" applyBorder="1"/>
    <xf numFmtId="165" fontId="10" fillId="5" borderId="1" xfId="1" applyNumberFormat="1" applyFont="1" applyFill="1" applyBorder="1" applyAlignment="1">
      <alignment horizontal="center" vertical="center" wrapText="1"/>
    </xf>
    <xf numFmtId="165" fontId="9" fillId="5" borderId="1" xfId="1" applyNumberFormat="1" applyFont="1" applyFill="1" applyBorder="1"/>
    <xf numFmtId="37" fontId="7" fillId="5" borderId="1" xfId="2" applyNumberFormat="1" applyFont="1" applyFill="1" applyBorder="1"/>
    <xf numFmtId="37" fontId="2" fillId="5" borderId="1" xfId="2" applyNumberFormat="1" applyFont="1" applyFill="1" applyBorder="1"/>
    <xf numFmtId="165" fontId="9" fillId="5" borderId="1" xfId="1" applyNumberFormat="1" applyFont="1" applyFill="1" applyBorder="1" applyAlignment="1">
      <alignment horizontal="center" vertical="center" wrapText="1"/>
    </xf>
    <xf numFmtId="165" fontId="9" fillId="2" borderId="6" xfId="1" applyNumberFormat="1" applyFont="1" applyFill="1" applyBorder="1"/>
    <xf numFmtId="166" fontId="17" fillId="3" borderId="1" xfId="2" applyNumberFormat="1" applyFont="1" applyFill="1" applyBorder="1"/>
    <xf numFmtId="165" fontId="17" fillId="2" borderId="2" xfId="1" applyNumberFormat="1" applyFont="1" applyFill="1" applyBorder="1"/>
    <xf numFmtId="166" fontId="17" fillId="3" borderId="2" xfId="2" applyNumberFormat="1" applyFont="1" applyFill="1" applyBorder="1"/>
    <xf numFmtId="165" fontId="17" fillId="6" borderId="2" xfId="1" applyNumberFormat="1" applyFont="1" applyFill="1" applyBorder="1"/>
    <xf numFmtId="37" fontId="9" fillId="5" borderId="1" xfId="2" applyNumberFormat="1" applyFont="1" applyFill="1" applyBorder="1"/>
    <xf numFmtId="41" fontId="9" fillId="5" borderId="1" xfId="1" applyNumberFormat="1" applyFont="1" applyFill="1" applyBorder="1"/>
    <xf numFmtId="0" fontId="9" fillId="5" borderId="1" xfId="0" applyFont="1" applyFill="1" applyBorder="1" applyAlignment="1">
      <alignment wrapText="1"/>
    </xf>
    <xf numFmtId="165" fontId="9" fillId="3" borderId="6" xfId="1" applyNumberFormat="1" applyFont="1" applyFill="1" applyBorder="1"/>
    <xf numFmtId="164" fontId="16" fillId="4" borderId="7" xfId="1" applyNumberFormat="1" applyFont="1" applyFill="1" applyBorder="1" applyAlignment="1">
      <alignment horizontal="center"/>
    </xf>
    <xf numFmtId="164" fontId="16" fillId="4" borderId="10" xfId="1" applyNumberFormat="1" applyFont="1" applyFill="1" applyBorder="1" applyAlignment="1">
      <alignment horizontal="center"/>
    </xf>
    <xf numFmtId="164" fontId="16" fillId="4" borderId="8" xfId="1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25" workbookViewId="0">
      <selection activeCell="H51" sqref="H51"/>
    </sheetView>
  </sheetViews>
  <sheetFormatPr defaultColWidth="8.85546875" defaultRowHeight="15" x14ac:dyDescent="0.25"/>
  <cols>
    <col min="1" max="1" width="52.5703125" style="2" customWidth="1"/>
    <col min="2" max="2" width="14.7109375" style="50" customWidth="1"/>
    <col min="3" max="3" width="21.140625" style="50" customWidth="1"/>
    <col min="4" max="4" width="14.140625" style="58" bestFit="1" customWidth="1"/>
    <col min="5" max="5" width="24.28515625" style="56" bestFit="1" customWidth="1"/>
    <col min="6" max="6" width="19.28515625" customWidth="1"/>
    <col min="7" max="7" width="11.5703125" style="37" hidden="1" customWidth="1"/>
    <col min="8" max="8" width="16.85546875" style="3" bestFit="1" customWidth="1"/>
    <col min="9" max="9" width="14" style="3" bestFit="1" customWidth="1"/>
    <col min="10" max="10" width="16.140625" style="3" bestFit="1" customWidth="1"/>
    <col min="11" max="16384" width="8.85546875" style="2"/>
  </cols>
  <sheetData>
    <row r="1" spans="1:13" ht="23.25" customHeight="1" x14ac:dyDescent="0.35">
      <c r="A1" s="78" t="s">
        <v>0</v>
      </c>
      <c r="B1" s="69"/>
      <c r="C1" s="69"/>
      <c r="D1" s="135" t="s">
        <v>44</v>
      </c>
      <c r="E1" s="136"/>
      <c r="F1" s="137"/>
      <c r="G1" s="1"/>
    </row>
    <row r="2" spans="1:13" ht="18.75" customHeight="1" x14ac:dyDescent="0.25">
      <c r="A2" s="78" t="s">
        <v>50</v>
      </c>
      <c r="B2" s="70"/>
      <c r="C2" s="70"/>
      <c r="D2" s="20"/>
      <c r="E2" s="41"/>
      <c r="F2" s="60"/>
      <c r="G2" s="4"/>
    </row>
    <row r="3" spans="1:13" ht="75" x14ac:dyDescent="0.25">
      <c r="A3" s="5" t="s">
        <v>1</v>
      </c>
      <c r="B3" s="71" t="s">
        <v>48</v>
      </c>
      <c r="C3" s="71" t="s">
        <v>48</v>
      </c>
      <c r="D3" s="54" t="s">
        <v>42</v>
      </c>
      <c r="E3" s="54" t="s">
        <v>43</v>
      </c>
      <c r="F3" s="61" t="s">
        <v>49</v>
      </c>
      <c r="G3" s="6"/>
      <c r="H3"/>
      <c r="I3"/>
      <c r="J3"/>
      <c r="K3"/>
      <c r="L3"/>
      <c r="M3"/>
    </row>
    <row r="4" spans="1:13" ht="27" customHeight="1" x14ac:dyDescent="0.25">
      <c r="A4" s="5"/>
      <c r="B4" s="71" t="s">
        <v>46</v>
      </c>
      <c r="C4" s="71" t="s">
        <v>47</v>
      </c>
      <c r="D4" s="54"/>
      <c r="E4" s="54"/>
      <c r="F4" s="61"/>
      <c r="G4" s="6"/>
    </row>
    <row r="5" spans="1:13" s="9" customFormat="1" ht="18.75" x14ac:dyDescent="0.3">
      <c r="A5" s="42" t="s">
        <v>2</v>
      </c>
      <c r="B5" s="44"/>
      <c r="C5" s="131">
        <v>1876284000</v>
      </c>
      <c r="D5" s="121"/>
      <c r="E5" s="131">
        <v>1927934666</v>
      </c>
      <c r="F5" s="122">
        <f>+E5-C5</f>
        <v>51650666</v>
      </c>
      <c r="G5" s="45"/>
      <c r="H5" s="10"/>
      <c r="I5" s="10"/>
      <c r="J5" s="48"/>
    </row>
    <row r="6" spans="1:13" s="9" customFormat="1" ht="15" customHeight="1" x14ac:dyDescent="0.3">
      <c r="A6" s="99"/>
      <c r="B6" s="72"/>
      <c r="C6" s="80"/>
      <c r="D6" s="54"/>
      <c r="E6" s="54"/>
      <c r="F6" s="62"/>
      <c r="G6" s="45"/>
      <c r="H6" s="10"/>
      <c r="I6" s="10"/>
      <c r="J6" s="48"/>
    </row>
    <row r="7" spans="1:13" s="9" customFormat="1" ht="37.5" x14ac:dyDescent="0.3">
      <c r="A7" s="133" t="s">
        <v>54</v>
      </c>
      <c r="B7" s="123"/>
      <c r="C7" s="123"/>
      <c r="D7" s="124"/>
      <c r="E7" s="131">
        <v>213418065</v>
      </c>
      <c r="F7" s="122">
        <f>+E7-C7</f>
        <v>213418065</v>
      </c>
      <c r="G7" s="12"/>
      <c r="H7" s="10"/>
      <c r="I7" s="10"/>
      <c r="J7" s="10"/>
    </row>
    <row r="8" spans="1:13" s="14" customFormat="1" x14ac:dyDescent="0.25">
      <c r="A8" s="13"/>
      <c r="B8" s="72"/>
      <c r="C8" s="72"/>
      <c r="D8" s="7"/>
      <c r="E8" s="7"/>
      <c r="F8" s="63"/>
      <c r="G8" s="8"/>
      <c r="H8" s="15"/>
      <c r="I8" s="15"/>
      <c r="J8" s="15"/>
    </row>
    <row r="9" spans="1:13" s="9" customFormat="1" ht="18.75" x14ac:dyDescent="0.3">
      <c r="A9" s="42" t="s">
        <v>3</v>
      </c>
      <c r="B9" s="44"/>
      <c r="C9" s="125">
        <v>33000000</v>
      </c>
      <c r="D9" s="121"/>
      <c r="E9" s="125">
        <v>33000000</v>
      </c>
      <c r="F9" s="122">
        <f>+E9-C9</f>
        <v>0</v>
      </c>
      <c r="G9" s="45"/>
      <c r="H9" s="10"/>
      <c r="I9" s="10"/>
      <c r="J9" s="10"/>
    </row>
    <row r="10" spans="1:13" s="14" customFormat="1" x14ac:dyDescent="0.25">
      <c r="A10" s="13"/>
      <c r="B10" s="73"/>
      <c r="C10" s="73"/>
      <c r="D10" s="54"/>
      <c r="E10" s="49"/>
      <c r="F10" s="64"/>
      <c r="G10" s="16"/>
      <c r="H10" s="15"/>
      <c r="I10" s="15"/>
      <c r="J10" s="15"/>
    </row>
    <row r="11" spans="1:13" s="9" customFormat="1" ht="18.75" x14ac:dyDescent="0.3">
      <c r="A11" s="42" t="s">
        <v>4</v>
      </c>
      <c r="B11" s="42"/>
      <c r="C11" s="132">
        <f>SUM(C13:C49)</f>
        <v>546201791</v>
      </c>
      <c r="D11" s="79"/>
      <c r="E11" s="132">
        <f>SUM(E13:E49)</f>
        <v>576594412</v>
      </c>
      <c r="F11" s="132">
        <f>+E11-C11</f>
        <v>30392621</v>
      </c>
      <c r="G11" s="45"/>
      <c r="H11" s="10"/>
      <c r="I11" s="10"/>
      <c r="J11" s="48"/>
    </row>
    <row r="12" spans="1:13" s="9" customFormat="1" x14ac:dyDescent="0.25">
      <c r="A12" s="17"/>
      <c r="B12" s="74"/>
      <c r="C12" s="74"/>
      <c r="D12" s="41"/>
      <c r="E12" s="41"/>
      <c r="F12" s="65"/>
      <c r="G12" s="18"/>
      <c r="H12" s="10"/>
      <c r="I12" s="10"/>
      <c r="J12" s="10"/>
    </row>
    <row r="13" spans="1:13" s="14" customFormat="1" ht="15.75" x14ac:dyDescent="0.25">
      <c r="A13" s="19" t="s">
        <v>5</v>
      </c>
      <c r="B13" s="81"/>
      <c r="C13" s="90">
        <v>38628</v>
      </c>
      <c r="D13" s="82"/>
      <c r="E13" s="83">
        <v>38675</v>
      </c>
      <c r="F13" s="84">
        <f>+E13-C13</f>
        <v>47</v>
      </c>
      <c r="G13" s="12"/>
      <c r="H13" s="15"/>
      <c r="I13" s="15"/>
      <c r="J13" s="15"/>
    </row>
    <row r="14" spans="1:13" s="14" customFormat="1" ht="15.75" hidden="1" x14ac:dyDescent="0.25">
      <c r="A14" s="19"/>
      <c r="B14" s="81"/>
      <c r="C14" s="81"/>
      <c r="D14" s="82"/>
      <c r="E14" s="83"/>
      <c r="F14" s="84"/>
      <c r="G14" s="12"/>
      <c r="H14" s="15"/>
      <c r="I14" s="15"/>
      <c r="J14" s="15"/>
    </row>
    <row r="15" spans="1:13" s="14" customFormat="1" ht="15.75" x14ac:dyDescent="0.25">
      <c r="A15" s="19" t="s">
        <v>6</v>
      </c>
      <c r="B15" s="81"/>
      <c r="C15" s="90">
        <v>14010261</v>
      </c>
      <c r="D15" s="82"/>
      <c r="E15" s="83">
        <f>+D16+D17</f>
        <v>14027366</v>
      </c>
      <c r="F15" s="84">
        <f>+E15-C15</f>
        <v>17105</v>
      </c>
      <c r="G15" s="12"/>
      <c r="H15" s="15"/>
      <c r="I15" s="15"/>
      <c r="J15" s="15"/>
    </row>
    <row r="16" spans="1:13" s="14" customFormat="1" ht="17.25" customHeight="1" x14ac:dyDescent="0.25">
      <c r="A16" s="11" t="s">
        <v>7</v>
      </c>
      <c r="B16" s="81">
        <v>299634</v>
      </c>
      <c r="C16" s="81"/>
      <c r="D16" s="82"/>
      <c r="E16" s="85"/>
      <c r="F16" s="84"/>
      <c r="G16" s="46"/>
      <c r="H16" s="15"/>
      <c r="I16" s="15"/>
      <c r="J16" s="15"/>
    </row>
    <row r="17" spans="1:10" s="14" customFormat="1" ht="15.75" x14ac:dyDescent="0.25">
      <c r="A17" s="11" t="s">
        <v>8</v>
      </c>
      <c r="B17" s="81">
        <v>13710627</v>
      </c>
      <c r="C17" s="81"/>
      <c r="D17" s="82">
        <v>14027366</v>
      </c>
      <c r="E17" s="85"/>
      <c r="F17" s="93">
        <f>+D17-B17-B16</f>
        <v>17105</v>
      </c>
      <c r="G17" s="46"/>
      <c r="H17" s="15"/>
      <c r="I17" s="15"/>
      <c r="J17" s="15"/>
    </row>
    <row r="18" spans="1:10" s="14" customFormat="1" ht="15.75" hidden="1" x14ac:dyDescent="0.25">
      <c r="A18" s="11"/>
      <c r="B18" s="81"/>
      <c r="C18" s="81"/>
      <c r="D18" s="82"/>
      <c r="E18" s="83"/>
      <c r="F18" s="86"/>
      <c r="G18" s="21"/>
      <c r="H18" s="15"/>
      <c r="I18" s="15"/>
      <c r="J18" s="15"/>
    </row>
    <row r="19" spans="1:10" s="14" customFormat="1" ht="15.75" x14ac:dyDescent="0.25">
      <c r="A19" s="19" t="s">
        <v>9</v>
      </c>
      <c r="B19" s="81"/>
      <c r="C19" s="90">
        <v>10487197</v>
      </c>
      <c r="D19" s="82"/>
      <c r="E19" s="83">
        <v>10500000</v>
      </c>
      <c r="F19" s="84">
        <f>+E19-C19</f>
        <v>12803</v>
      </c>
      <c r="G19" s="12"/>
      <c r="H19" s="15"/>
      <c r="I19" s="15"/>
      <c r="J19" s="15"/>
    </row>
    <row r="20" spans="1:10" s="14" customFormat="1" ht="15.75" x14ac:dyDescent="0.25">
      <c r="A20" s="19" t="s">
        <v>10</v>
      </c>
      <c r="B20" s="81"/>
      <c r="C20" s="90">
        <v>14400341</v>
      </c>
      <c r="D20" s="82"/>
      <c r="E20" s="83">
        <v>14417922</v>
      </c>
      <c r="F20" s="84">
        <f>+E20-C20</f>
        <v>17581</v>
      </c>
      <c r="G20" s="12"/>
      <c r="H20" s="15"/>
      <c r="I20" s="15"/>
      <c r="J20" s="15"/>
    </row>
    <row r="21" spans="1:10" s="14" customFormat="1" ht="15.75" x14ac:dyDescent="0.25">
      <c r="A21" s="19" t="s">
        <v>11</v>
      </c>
      <c r="B21" s="81"/>
      <c r="C21" s="90">
        <f>+B22+B23</f>
        <v>14924130</v>
      </c>
      <c r="D21" s="82"/>
      <c r="E21" s="83">
        <f>+D22+D23</f>
        <v>14942350</v>
      </c>
      <c r="F21" s="84">
        <f>+E21-C21</f>
        <v>18220</v>
      </c>
      <c r="G21" s="12"/>
      <c r="H21" s="15"/>
      <c r="I21" s="15"/>
      <c r="J21" s="15"/>
    </row>
    <row r="22" spans="1:10" ht="15.75" x14ac:dyDescent="0.25">
      <c r="A22" s="22" t="s">
        <v>12</v>
      </c>
      <c r="B22" s="81">
        <v>11328520</v>
      </c>
      <c r="C22" s="81"/>
      <c r="D22" s="82">
        <v>11342350</v>
      </c>
      <c r="E22" s="83"/>
      <c r="F22" s="96">
        <f t="shared" ref="F22:F23" si="0">+D22-B22</f>
        <v>13830</v>
      </c>
      <c r="G22" s="12"/>
    </row>
    <row r="23" spans="1:10" ht="15.75" x14ac:dyDescent="0.25">
      <c r="A23" s="22" t="s">
        <v>13</v>
      </c>
      <c r="B23" s="81">
        <v>3595610</v>
      </c>
      <c r="C23" s="81"/>
      <c r="D23" s="82">
        <v>3600000</v>
      </c>
      <c r="E23" s="83"/>
      <c r="F23" s="96">
        <f t="shared" si="0"/>
        <v>4390</v>
      </c>
      <c r="G23" s="12"/>
    </row>
    <row r="24" spans="1:10" s="9" customFormat="1" ht="15.75" x14ac:dyDescent="0.25">
      <c r="A24" s="23" t="s">
        <v>14</v>
      </c>
      <c r="B24" s="87"/>
      <c r="C24" s="87">
        <v>407283633</v>
      </c>
      <c r="D24" s="88"/>
      <c r="E24" s="89">
        <f>+D25+D26</f>
        <v>422588036</v>
      </c>
      <c r="F24" s="94">
        <f>+E24-C24</f>
        <v>15304403</v>
      </c>
      <c r="G24" s="24"/>
      <c r="H24" s="10"/>
      <c r="I24" s="10"/>
      <c r="J24" s="10"/>
    </row>
    <row r="25" spans="1:10" s="9" customFormat="1" ht="15.75" x14ac:dyDescent="0.25">
      <c r="A25" s="25" t="s">
        <v>15</v>
      </c>
      <c r="B25" s="81">
        <v>263634696</v>
      </c>
      <c r="C25" s="81"/>
      <c r="D25" s="82">
        <v>271785980</v>
      </c>
      <c r="E25" s="85"/>
      <c r="F25" s="95">
        <f>+D25-B25</f>
        <v>8151284</v>
      </c>
      <c r="G25" s="47"/>
      <c r="H25" s="10"/>
      <c r="I25" s="10"/>
      <c r="J25" s="10"/>
    </row>
    <row r="26" spans="1:10" s="9" customFormat="1" ht="15.75" x14ac:dyDescent="0.25">
      <c r="A26" s="25" t="s">
        <v>16</v>
      </c>
      <c r="B26" s="81">
        <v>143648937</v>
      </c>
      <c r="C26" s="81"/>
      <c r="D26" s="82">
        <v>150802056</v>
      </c>
      <c r="E26" s="85"/>
      <c r="F26" s="95">
        <f>+D26-B26</f>
        <v>7153119</v>
      </c>
      <c r="G26" s="47"/>
      <c r="H26" s="10"/>
      <c r="I26" s="10"/>
      <c r="J26" s="10"/>
    </row>
    <row r="27" spans="1:10" s="9" customFormat="1" ht="15.75" x14ac:dyDescent="0.25">
      <c r="A27" s="25"/>
      <c r="B27" s="81"/>
      <c r="C27" s="81"/>
      <c r="D27" s="82"/>
      <c r="E27" s="85"/>
      <c r="F27" s="86"/>
      <c r="G27" s="47"/>
      <c r="H27" s="10"/>
      <c r="I27" s="10"/>
      <c r="J27" s="10"/>
    </row>
    <row r="28" spans="1:10" s="9" customFormat="1" ht="28.5" customHeight="1" x14ac:dyDescent="0.25">
      <c r="A28" s="23" t="s">
        <v>45</v>
      </c>
      <c r="B28" s="81"/>
      <c r="C28" s="81"/>
      <c r="D28" s="82"/>
      <c r="E28" s="85">
        <v>5500000</v>
      </c>
      <c r="F28" s="97">
        <f>+E28-C28</f>
        <v>5500000</v>
      </c>
      <c r="G28" s="47"/>
      <c r="H28" s="10"/>
      <c r="I28" s="10"/>
      <c r="J28" s="10"/>
    </row>
    <row r="29" spans="1:10" s="14" customFormat="1" ht="15.75" x14ac:dyDescent="0.25">
      <c r="A29" s="19" t="s">
        <v>17</v>
      </c>
      <c r="B29" s="81"/>
      <c r="C29" s="90">
        <v>349573</v>
      </c>
      <c r="D29" s="82"/>
      <c r="E29" s="83">
        <v>400000</v>
      </c>
      <c r="F29" s="84">
        <f>+E29-C29</f>
        <v>50427</v>
      </c>
      <c r="G29" s="12"/>
      <c r="H29" s="15"/>
      <c r="I29" s="15"/>
      <c r="J29" s="15"/>
    </row>
    <row r="30" spans="1:10" s="14" customFormat="1" ht="15.75" x14ac:dyDescent="0.25">
      <c r="A30" s="19" t="s">
        <v>18</v>
      </c>
      <c r="B30" s="81"/>
      <c r="C30" s="90">
        <v>998781</v>
      </c>
      <c r="D30" s="82"/>
      <c r="E30" s="83">
        <v>1000000</v>
      </c>
      <c r="F30" s="84">
        <f>+E30-C30</f>
        <v>1219</v>
      </c>
      <c r="G30" s="12"/>
      <c r="H30" s="15"/>
      <c r="I30" s="15"/>
      <c r="J30" s="15"/>
    </row>
    <row r="31" spans="1:10" s="14" customFormat="1" ht="15.75" x14ac:dyDescent="0.25">
      <c r="A31" s="19" t="s">
        <v>19</v>
      </c>
      <c r="B31" s="81"/>
      <c r="C31" s="90">
        <v>149817</v>
      </c>
      <c r="D31" s="82"/>
      <c r="E31" s="83">
        <v>150000</v>
      </c>
      <c r="F31" s="84">
        <f>+E31-C31</f>
        <v>183</v>
      </c>
      <c r="G31" s="12"/>
      <c r="H31" s="15"/>
      <c r="I31" s="15"/>
      <c r="J31" s="15"/>
    </row>
    <row r="32" spans="1:10" ht="15.75" x14ac:dyDescent="0.25">
      <c r="A32" s="98" t="s">
        <v>20</v>
      </c>
      <c r="B32" s="90"/>
      <c r="C32" s="90">
        <f>SUM(B33:B46)</f>
        <v>42807575</v>
      </c>
      <c r="D32" s="88"/>
      <c r="E32" s="83">
        <f>SUM(D33:D46)</f>
        <v>52158400</v>
      </c>
      <c r="F32" s="94">
        <f>+E32-C32</f>
        <v>9350825</v>
      </c>
      <c r="G32" s="24"/>
    </row>
    <row r="33" spans="1:10" s="14" customFormat="1" ht="15.75" x14ac:dyDescent="0.25">
      <c r="A33" s="100" t="s">
        <v>21</v>
      </c>
      <c r="B33" s="101">
        <v>7990245</v>
      </c>
      <c r="C33" s="101"/>
      <c r="D33" s="102">
        <v>8000000</v>
      </c>
      <c r="E33" s="103"/>
      <c r="F33" s="104">
        <f>+D33-B33</f>
        <v>9755</v>
      </c>
      <c r="G33" s="105"/>
      <c r="H33" s="15"/>
      <c r="I33" s="15"/>
      <c r="J33" s="15"/>
    </row>
    <row r="34" spans="1:10" ht="15.75" x14ac:dyDescent="0.25">
      <c r="A34" s="22" t="s">
        <v>22</v>
      </c>
      <c r="B34" s="81">
        <v>4144940</v>
      </c>
      <c r="C34" s="81"/>
      <c r="D34" s="88">
        <v>4150000</v>
      </c>
      <c r="E34" s="89"/>
      <c r="F34" s="95">
        <f t="shared" ref="F34:F46" si="1">+D34-B34</f>
        <v>5060</v>
      </c>
      <c r="G34" s="111"/>
    </row>
    <row r="35" spans="1:10" s="14" customFormat="1" ht="15.75" x14ac:dyDescent="0.25">
      <c r="A35" s="32" t="s">
        <v>23</v>
      </c>
      <c r="B35" s="106">
        <v>49940</v>
      </c>
      <c r="C35" s="106"/>
      <c r="D35" s="107">
        <v>150000</v>
      </c>
      <c r="E35" s="108"/>
      <c r="F35" s="109">
        <f t="shared" si="1"/>
        <v>100060</v>
      </c>
      <c r="G35" s="110"/>
      <c r="H35" s="15"/>
      <c r="I35" s="15"/>
      <c r="J35" s="15"/>
    </row>
    <row r="36" spans="1:10" ht="15.75" x14ac:dyDescent="0.25">
      <c r="A36" s="22" t="s">
        <v>41</v>
      </c>
      <c r="B36" s="81">
        <v>563312</v>
      </c>
      <c r="C36" s="81"/>
      <c r="D36" s="82">
        <v>500000</v>
      </c>
      <c r="E36" s="91"/>
      <c r="F36" s="95">
        <f t="shared" si="1"/>
        <v>-63312</v>
      </c>
      <c r="G36" s="47"/>
    </row>
    <row r="37" spans="1:10" ht="15.75" x14ac:dyDescent="0.25">
      <c r="A37" s="22" t="s">
        <v>39</v>
      </c>
      <c r="B37" s="81">
        <v>299634</v>
      </c>
      <c r="C37" s="81"/>
      <c r="D37" s="88">
        <v>300000</v>
      </c>
      <c r="E37" s="91"/>
      <c r="F37" s="95">
        <f t="shared" si="1"/>
        <v>366</v>
      </c>
      <c r="G37" s="47"/>
    </row>
    <row r="38" spans="1:10" ht="15.75" x14ac:dyDescent="0.25">
      <c r="A38" s="22" t="s">
        <v>24</v>
      </c>
      <c r="B38" s="81">
        <v>1797805</v>
      </c>
      <c r="C38" s="81"/>
      <c r="D38" s="82">
        <v>2400000</v>
      </c>
      <c r="E38" s="91"/>
      <c r="F38" s="95">
        <f t="shared" si="1"/>
        <v>602195</v>
      </c>
      <c r="G38" s="47"/>
    </row>
    <row r="39" spans="1:10" ht="15.75" x14ac:dyDescent="0.25">
      <c r="A39" s="22" t="s">
        <v>25</v>
      </c>
      <c r="B39" s="81">
        <v>6492074</v>
      </c>
      <c r="C39" s="81"/>
      <c r="D39" s="88">
        <v>12698400</v>
      </c>
      <c r="E39" s="91"/>
      <c r="F39" s="95">
        <f t="shared" si="1"/>
        <v>6206326</v>
      </c>
      <c r="G39" s="47"/>
    </row>
    <row r="40" spans="1:10" ht="15.75" x14ac:dyDescent="0.25">
      <c r="A40" s="11" t="s">
        <v>51</v>
      </c>
      <c r="B40" s="81">
        <v>1997561</v>
      </c>
      <c r="C40" s="81"/>
      <c r="D40" s="88">
        <v>2000000</v>
      </c>
      <c r="E40" s="91"/>
      <c r="F40" s="95">
        <f t="shared" si="1"/>
        <v>2439</v>
      </c>
      <c r="G40" s="47"/>
    </row>
    <row r="41" spans="1:10" ht="15.75" x14ac:dyDescent="0.25">
      <c r="A41" s="22" t="s">
        <v>53</v>
      </c>
      <c r="B41" s="92">
        <v>2496952</v>
      </c>
      <c r="C41" s="92"/>
      <c r="D41" s="88">
        <f>2500000+2310000</f>
        <v>4810000</v>
      </c>
      <c r="E41" s="91"/>
      <c r="F41" s="95">
        <f t="shared" si="1"/>
        <v>2313048</v>
      </c>
      <c r="G41" s="47"/>
    </row>
    <row r="42" spans="1:10" ht="15.75" x14ac:dyDescent="0.25">
      <c r="A42" s="22" t="s">
        <v>26</v>
      </c>
      <c r="B42" s="92">
        <v>4244818</v>
      </c>
      <c r="C42" s="92"/>
      <c r="D42" s="88">
        <v>4250000</v>
      </c>
      <c r="E42" s="91"/>
      <c r="F42" s="95">
        <f t="shared" si="1"/>
        <v>5182</v>
      </c>
      <c r="G42" s="47"/>
    </row>
    <row r="43" spans="1:10" ht="15.75" x14ac:dyDescent="0.25">
      <c r="A43" s="25" t="s">
        <v>27</v>
      </c>
      <c r="B43" s="92">
        <v>1843585</v>
      </c>
      <c r="C43" s="92"/>
      <c r="D43" s="120">
        <v>2000000</v>
      </c>
      <c r="E43" s="91"/>
      <c r="F43" s="95">
        <f t="shared" si="1"/>
        <v>156415</v>
      </c>
      <c r="G43" s="47"/>
    </row>
    <row r="44" spans="1:10" ht="15.75" x14ac:dyDescent="0.25">
      <c r="A44" s="22" t="s">
        <v>28</v>
      </c>
      <c r="B44" s="92">
        <v>2996342</v>
      </c>
      <c r="C44" s="92"/>
      <c r="D44" s="88">
        <v>3000000</v>
      </c>
      <c r="E44" s="91"/>
      <c r="F44" s="95">
        <f t="shared" si="1"/>
        <v>3658</v>
      </c>
      <c r="G44" s="47"/>
    </row>
    <row r="45" spans="1:10" ht="15.75" x14ac:dyDescent="0.25">
      <c r="A45" s="22" t="s">
        <v>29</v>
      </c>
      <c r="B45" s="92">
        <v>2496952</v>
      </c>
      <c r="C45" s="92"/>
      <c r="D45" s="88">
        <v>2500000</v>
      </c>
      <c r="E45" s="91"/>
      <c r="F45" s="95">
        <f t="shared" si="1"/>
        <v>3048</v>
      </c>
      <c r="G45" s="47"/>
    </row>
    <row r="46" spans="1:10" ht="15.75" x14ac:dyDescent="0.25">
      <c r="A46" s="22" t="s">
        <v>40</v>
      </c>
      <c r="B46" s="92">
        <v>5393415</v>
      </c>
      <c r="C46" s="92"/>
      <c r="D46" s="88">
        <v>5400000</v>
      </c>
      <c r="E46" s="91"/>
      <c r="F46" s="95">
        <f t="shared" si="1"/>
        <v>6585</v>
      </c>
      <c r="G46" s="47"/>
    </row>
    <row r="47" spans="1:10" s="14" customFormat="1" ht="15.75" x14ac:dyDescent="0.25">
      <c r="A47" s="27" t="s">
        <v>30</v>
      </c>
      <c r="B47" s="81"/>
      <c r="C47" s="90">
        <v>529297</v>
      </c>
      <c r="D47" s="82"/>
      <c r="E47" s="83">
        <v>600000</v>
      </c>
      <c r="F47" s="84">
        <f>+E47-C47</f>
        <v>70703</v>
      </c>
      <c r="G47" s="12"/>
      <c r="H47" s="15"/>
      <c r="I47" s="15"/>
      <c r="J47" s="15"/>
    </row>
    <row r="48" spans="1:10" s="14" customFormat="1" ht="15.75" x14ac:dyDescent="0.25">
      <c r="A48" s="27" t="s">
        <v>31</v>
      </c>
      <c r="B48" s="81"/>
      <c r="C48" s="90">
        <v>4954240</v>
      </c>
      <c r="D48" s="82"/>
      <c r="E48" s="83">
        <v>4960288</v>
      </c>
      <c r="F48" s="84">
        <f>+E48-C48</f>
        <v>6048</v>
      </c>
      <c r="G48" s="12"/>
      <c r="H48" s="15"/>
      <c r="I48" s="15"/>
      <c r="J48" s="15"/>
    </row>
    <row r="49" spans="1:10" s="14" customFormat="1" ht="15.75" x14ac:dyDescent="0.25">
      <c r="A49" s="27" t="s">
        <v>32</v>
      </c>
      <c r="B49" s="81"/>
      <c r="C49" s="90">
        <v>35268318</v>
      </c>
      <c r="D49" s="82"/>
      <c r="E49" s="83">
        <v>35311375</v>
      </c>
      <c r="F49" s="84">
        <f>+E49-C49</f>
        <v>43057</v>
      </c>
      <c r="G49" s="12"/>
      <c r="H49" s="15"/>
      <c r="I49" s="15"/>
      <c r="J49" s="15"/>
    </row>
    <row r="50" spans="1:10" s="14" customFormat="1" x14ac:dyDescent="0.25">
      <c r="A50" s="13"/>
      <c r="B50" s="74"/>
      <c r="C50" s="74"/>
      <c r="D50" s="41"/>
      <c r="E50" s="41"/>
      <c r="F50" s="66"/>
      <c r="G50" s="12"/>
      <c r="H50" s="15"/>
      <c r="I50" s="15"/>
      <c r="J50" s="15"/>
    </row>
    <row r="51" spans="1:10" s="9" customFormat="1" ht="18.75" x14ac:dyDescent="0.3">
      <c r="A51" s="42" t="s">
        <v>33</v>
      </c>
      <c r="B51" s="42"/>
      <c r="C51" s="132">
        <f>+B52+B53</f>
        <v>22399295</v>
      </c>
      <c r="D51" s="79"/>
      <c r="E51" s="132">
        <f>+D52+D53</f>
        <v>23926642</v>
      </c>
      <c r="F51" s="132">
        <f>+E51-C51</f>
        <v>1527347</v>
      </c>
      <c r="G51" s="43"/>
      <c r="H51" s="10"/>
      <c r="I51" s="10"/>
      <c r="J51" s="48"/>
    </row>
    <row r="52" spans="1:10" s="14" customFormat="1" x14ac:dyDescent="0.25">
      <c r="A52" s="22" t="s">
        <v>34</v>
      </c>
      <c r="B52" s="70">
        <f>11426642-27347</f>
        <v>11399295</v>
      </c>
      <c r="C52" s="70"/>
      <c r="D52" s="26">
        <f>11426642+1500000</f>
        <v>12926642</v>
      </c>
      <c r="E52" s="7"/>
      <c r="F52" s="95">
        <f t="shared" ref="F52:F53" si="2">+D52-B52</f>
        <v>1527347</v>
      </c>
      <c r="G52" s="18"/>
      <c r="H52" s="15"/>
      <c r="I52" s="15"/>
      <c r="J52" s="15"/>
    </row>
    <row r="53" spans="1:10" s="14" customFormat="1" x14ac:dyDescent="0.25">
      <c r="A53" s="22" t="s">
        <v>35</v>
      </c>
      <c r="B53" s="70">
        <v>11000000</v>
      </c>
      <c r="C53" s="74"/>
      <c r="D53" s="26">
        <v>11000000</v>
      </c>
      <c r="E53" s="7"/>
      <c r="F53" s="95">
        <f t="shared" si="2"/>
        <v>0</v>
      </c>
      <c r="G53" s="18"/>
      <c r="H53" s="15"/>
      <c r="I53" s="15"/>
      <c r="J53" s="15"/>
    </row>
    <row r="54" spans="1:10" s="14" customFormat="1" ht="15.75" thickBot="1" x14ac:dyDescent="0.3">
      <c r="A54" s="28"/>
      <c r="B54" s="75"/>
      <c r="C54" s="75"/>
      <c r="D54" s="40"/>
      <c r="E54" s="55"/>
      <c r="F54" s="67"/>
      <c r="G54" s="29"/>
      <c r="H54" s="15"/>
      <c r="I54" s="15"/>
      <c r="J54" s="15"/>
    </row>
    <row r="55" spans="1:10" s="119" customFormat="1" ht="18.75" x14ac:dyDescent="0.3">
      <c r="A55" s="112" t="s">
        <v>52</v>
      </c>
      <c r="B55" s="114"/>
      <c r="C55" s="114">
        <f>+C51+C11+C9+C5</f>
        <v>2477885086</v>
      </c>
      <c r="D55" s="115"/>
      <c r="E55" s="113">
        <f>+E51+E11+E9+E5+E7</f>
        <v>2774873785</v>
      </c>
      <c r="F55" s="116">
        <f>+F51+F11+F9+F5+F7</f>
        <v>296988699</v>
      </c>
      <c r="G55" s="117"/>
      <c r="H55" s="118"/>
      <c r="I55" s="118"/>
      <c r="J55" s="118"/>
    </row>
    <row r="56" spans="1:10" s="14" customFormat="1" x14ac:dyDescent="0.25">
      <c r="A56" s="32"/>
      <c r="B56" s="70"/>
      <c r="C56" s="70"/>
      <c r="D56" s="7"/>
      <c r="E56" s="7"/>
      <c r="F56" s="62"/>
      <c r="G56" s="18"/>
      <c r="H56" s="15"/>
      <c r="I56" s="15"/>
      <c r="J56" s="15"/>
    </row>
    <row r="57" spans="1:10" s="14" customFormat="1" ht="15.75" x14ac:dyDescent="0.25">
      <c r="A57" s="22" t="s">
        <v>36</v>
      </c>
      <c r="B57" s="70"/>
      <c r="C57" s="90">
        <v>3494023</v>
      </c>
      <c r="D57" s="7"/>
      <c r="E57" s="127">
        <v>3494023</v>
      </c>
      <c r="F57" s="84">
        <f t="shared" ref="F57:F58" si="3">+E57-C57</f>
        <v>0</v>
      </c>
      <c r="G57" s="18"/>
      <c r="H57" s="15"/>
      <c r="I57" s="15"/>
      <c r="J57" s="15"/>
    </row>
    <row r="58" spans="1:10" ht="16.5" thickBot="1" x14ac:dyDescent="0.3">
      <c r="A58" s="22" t="s">
        <v>37</v>
      </c>
      <c r="B58" s="75"/>
      <c r="C58" s="128">
        <v>3494023</v>
      </c>
      <c r="D58" s="39"/>
      <c r="E58" s="129">
        <v>3494023</v>
      </c>
      <c r="F58" s="130">
        <f t="shared" si="3"/>
        <v>0</v>
      </c>
      <c r="G58" s="33"/>
    </row>
    <row r="59" spans="1:10" ht="19.5" thickBot="1" x14ac:dyDescent="0.35">
      <c r="A59" s="30" t="s">
        <v>38</v>
      </c>
      <c r="B59" s="76"/>
      <c r="C59" s="126">
        <f>+C55+C57+C58</f>
        <v>2484873132</v>
      </c>
      <c r="D59" s="134">
        <f>+D55+D56+D57+D58</f>
        <v>0</v>
      </c>
      <c r="E59" s="134">
        <f t="shared" ref="E59:F59" si="4">+E55+E57+E58</f>
        <v>2781861831</v>
      </c>
      <c r="F59" s="126">
        <f t="shared" si="4"/>
        <v>296988699</v>
      </c>
      <c r="G59" s="34"/>
    </row>
    <row r="60" spans="1:10" x14ac:dyDescent="0.25">
      <c r="A60" s="35"/>
      <c r="B60" s="77"/>
      <c r="C60" s="77"/>
      <c r="D60" s="36"/>
      <c r="E60" s="53"/>
      <c r="F60" s="68"/>
      <c r="G60" s="31"/>
    </row>
    <row r="61" spans="1:10" x14ac:dyDescent="0.25">
      <c r="A61"/>
      <c r="B61"/>
    </row>
    <row r="62" spans="1:10" x14ac:dyDescent="0.25">
      <c r="B62" s="52"/>
      <c r="C62" s="52"/>
      <c r="E62" s="57"/>
    </row>
    <row r="63" spans="1:10" x14ac:dyDescent="0.25">
      <c r="B63" s="51"/>
      <c r="C63" s="51"/>
      <c r="D63" s="59"/>
      <c r="E63" s="57"/>
      <c r="F63" s="38"/>
    </row>
    <row r="65" spans="2:7" x14ac:dyDescent="0.25">
      <c r="C65" s="51"/>
    </row>
    <row r="67" spans="2:7" s="3" customFormat="1" x14ac:dyDescent="0.25">
      <c r="B67" s="50"/>
      <c r="C67" s="50"/>
      <c r="D67" s="58"/>
      <c r="E67" s="56"/>
      <c r="F67"/>
      <c r="G67" s="37"/>
    </row>
    <row r="68" spans="2:7" s="3" customFormat="1" x14ac:dyDescent="0.25">
      <c r="B68" s="50"/>
      <c r="C68" s="50"/>
      <c r="D68" s="58"/>
      <c r="E68" s="56"/>
      <c r="F68"/>
      <c r="G68" s="37"/>
    </row>
  </sheetData>
  <mergeCells count="1">
    <mergeCell ref="D1:F1"/>
  </mergeCells>
  <pageMargins left="0.7" right="0.2" top="0.5" bottom="0.5" header="0.3" footer="0.3"/>
  <pageSetup paperSize="5" scale="9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</vt:lpstr>
      <vt:lpstr>BR!Print_Titles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Mathangi Shankar</dc:creator>
  <cp:lastModifiedBy>Mathangi Shankar</cp:lastModifiedBy>
  <cp:lastPrinted>2014-10-22T21:53:19Z</cp:lastPrinted>
  <dcterms:created xsi:type="dcterms:W3CDTF">2014-05-16T22:02:55Z</dcterms:created>
  <dcterms:modified xsi:type="dcterms:W3CDTF">2014-10-22T21:53:48Z</dcterms:modified>
</cp:coreProperties>
</file>